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<sst xmlns="http://schemas.openxmlformats.org/spreadsheetml/2006/main" uniqueCount="230">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</sst>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4" fillId="6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1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80" t="s">
        <v>0</v>
      </c>
      <c r="B1" s="480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80"/>
      <c r="B2" s="480"/>
      <c r="C2" s="232"/>
      <c r="D2" s="481" t="s">
        <v>2</v>
      </c>
      <c r="E2" s="481"/>
      <c r="F2" s="481"/>
      <c r="G2" s="481"/>
      <c r="H2" s="481"/>
      <c r="I2" s="481"/>
      <c r="J2" s="481"/>
      <c r="K2" s="481"/>
      <c r="L2" s="489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490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490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490"/>
      <c r="M5" s="148"/>
    </row>
    <row r="6" spans="1:26" customHeight="1" ht="15">
      <c r="A6" s="507" t="s">
        <v>5</v>
      </c>
      <c r="B6" s="507"/>
      <c r="C6" s="507"/>
      <c r="D6" s="507"/>
      <c r="E6" s="507"/>
      <c r="F6" s="507"/>
      <c r="G6" s="507"/>
      <c r="H6" s="507"/>
      <c r="I6" s="507"/>
      <c r="J6" s="507"/>
      <c r="K6" s="508"/>
      <c r="L6" s="491"/>
      <c r="M6" s="148"/>
    </row>
    <row r="7" spans="1:26" customHeight="1" ht="6.75">
      <c r="K7" s="239"/>
      <c r="L7" s="240"/>
      <c r="M7" s="148"/>
    </row>
    <row r="8" spans="1:26" customHeight="1" ht="21">
      <c r="A8" s="492" t="s">
        <v>6</v>
      </c>
      <c r="B8" s="492"/>
      <c r="C8" s="492"/>
      <c r="D8" s="492"/>
      <c r="E8" s="492"/>
      <c r="F8" s="492"/>
      <c r="G8" s="492"/>
      <c r="H8" s="492"/>
      <c r="I8" s="492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09" t="s">
        <v>11</v>
      </c>
      <c r="E10" s="509"/>
      <c r="F10" s="509"/>
      <c r="G10" s="340" t="s">
        <v>12</v>
      </c>
      <c r="H10" s="515" t="s">
        <v>13</v>
      </c>
      <c r="I10" s="515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485"/>
      <c r="C11" s="485"/>
      <c r="D11" s="485"/>
      <c r="E11" s="485"/>
      <c r="F11" s="485"/>
      <c r="G11" s="485"/>
      <c r="H11" s="485"/>
      <c r="I11" s="486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485"/>
      <c r="C13" s="485"/>
      <c r="D13" s="485"/>
      <c r="E13" s="485"/>
      <c r="F13" s="485"/>
      <c r="G13" s="485"/>
      <c r="H13" s="485"/>
      <c r="I13" s="486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10" t="s">
        <v>26</v>
      </c>
      <c r="I17" s="511"/>
      <c r="J17" s="518" t="s">
        <v>27</v>
      </c>
      <c r="K17" s="51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2</v>
      </c>
      <c r="E19" s="408" t="s">
        <v>34</v>
      </c>
      <c r="F19" s="409">
        <v>0</v>
      </c>
      <c r="G19" s="406" t="s">
        <v>33</v>
      </c>
      <c r="H19" s="409">
        <v>2</v>
      </c>
      <c r="I19" s="400" t="s">
        <v>35</v>
      </c>
      <c r="J19" s="409" t="s">
        <v>36</v>
      </c>
      <c r="K19" s="400" t="s">
        <v>37</v>
      </c>
      <c r="L19" s="410">
        <v>0.001</v>
      </c>
      <c r="M19" s="249"/>
      <c r="O19" s="247"/>
    </row>
    <row r="20" spans="1:26" customHeight="1" ht="24" s="95" customFormat="1">
      <c r="A20" s="411" t="s">
        <v>38</v>
      </c>
      <c r="B20" s="482"/>
      <c r="C20" s="482"/>
      <c r="D20" s="482"/>
      <c r="E20" s="482"/>
      <c r="F20" s="412" t="s">
        <v>39</v>
      </c>
      <c r="G20" s="482"/>
      <c r="H20" s="482"/>
      <c r="I20" s="482"/>
      <c r="J20" s="482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83" t="s">
        <v>41</v>
      </c>
      <c r="B22" s="483"/>
      <c r="C22" s="483"/>
      <c r="D22" s="483"/>
      <c r="E22" s="483"/>
      <c r="F22" s="483"/>
      <c r="G22" s="483"/>
      <c r="H22" s="483"/>
      <c r="I22" s="483"/>
      <c r="J22" s="484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12" t="s">
        <v>44</v>
      </c>
      <c r="B23" s="494"/>
      <c r="C23" s="493" t="s">
        <v>45</v>
      </c>
      <c r="D23" s="526"/>
      <c r="E23" s="494"/>
      <c r="F23" s="255" t="s">
        <v>46</v>
      </c>
      <c r="G23" s="256" t="s">
        <v>47</v>
      </c>
      <c r="H23" s="493" t="s">
        <v>48</v>
      </c>
      <c r="I23" s="494"/>
      <c r="J23" s="493" t="s">
        <v>49</v>
      </c>
      <c r="K23" s="494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23" t="str">
        <f>Plan1!A36</f>
        <v>0</v>
      </c>
      <c r="D24" s="524"/>
      <c r="E24" s="525"/>
      <c r="F24" s="314">
        <v>0</v>
      </c>
      <c r="G24" s="338" t="str">
        <f>Plan1!A37</f>
        <v>0</v>
      </c>
      <c r="H24" s="495" t="str">
        <f>Plan1!A38</f>
        <v>0</v>
      </c>
      <c r="I24" s="496"/>
      <c r="J24" s="521" t="str">
        <f>Plan1!A39</f>
        <v>0</v>
      </c>
      <c r="K24" s="522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539" t="s">
        <v>53</v>
      </c>
      <c r="B26" s="358" t="s">
        <v>54</v>
      </c>
      <c r="C26" s="535" t="s">
        <v>55</v>
      </c>
      <c r="D26" s="415">
        <v>21</v>
      </c>
      <c r="E26" s="416" t="s">
        <v>56</v>
      </c>
      <c r="F26" s="537" t="s">
        <v>57</v>
      </c>
      <c r="G26" s="415">
        <v>1008.9</v>
      </c>
      <c r="H26" s="417" t="s">
        <v>58</v>
      </c>
      <c r="I26" s="417"/>
      <c r="J26" s="537" t="s">
        <v>59</v>
      </c>
      <c r="K26" s="418">
        <v>68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03" t="s">
        <v>64</v>
      </c>
      <c r="R26" s="504"/>
    </row>
    <row r="27" spans="1:26" customHeight="1" ht="21">
      <c r="A27" s="540"/>
      <c r="B27" s="359" t="s">
        <v>65</v>
      </c>
      <c r="C27" s="536"/>
      <c r="D27" s="419">
        <v>20</v>
      </c>
      <c r="E27" s="420" t="s">
        <v>56</v>
      </c>
      <c r="F27" s="538"/>
      <c r="G27" s="421">
        <v>1004.6</v>
      </c>
      <c r="H27" s="422" t="s">
        <v>58</v>
      </c>
      <c r="I27" s="422"/>
      <c r="J27" s="538"/>
      <c r="K27" s="423">
        <v>68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497">
        <v>98.0665</v>
      </c>
      <c r="R27" s="498"/>
    </row>
    <row r="28" spans="1:26" customHeight="1" ht="16.5" s="40" customFormat="1">
      <c r="A28" s="269"/>
      <c r="B28" s="269"/>
      <c r="C28" s="269"/>
      <c r="D28" s="532" t="s">
        <v>67</v>
      </c>
      <c r="E28" s="532"/>
      <c r="F28" s="532"/>
      <c r="G28" s="532"/>
      <c r="H28" s="532"/>
      <c r="I28" s="532"/>
      <c r="J28" s="532"/>
      <c r="K28" s="532"/>
      <c r="L28" s="532"/>
      <c r="M28" s="270"/>
      <c r="N28" s="3" t="s">
        <v>68</v>
      </c>
      <c r="O28" s="5" t="str">
        <f>O27</f>
        <v>0</v>
      </c>
      <c r="P28" s="5" t="str">
        <f>G24</f>
        <v>0</v>
      </c>
      <c r="Q28" s="499">
        <v>0.980665</v>
      </c>
      <c r="R28" s="500"/>
    </row>
    <row r="29" spans="1:26" customHeight="1" ht="15">
      <c r="A29" s="516" t="s">
        <v>69</v>
      </c>
      <c r="B29" s="527"/>
      <c r="C29" s="528"/>
      <c r="D29" s="516" t="s">
        <v>70</v>
      </c>
      <c r="E29" s="517"/>
      <c r="F29" s="487" t="s">
        <v>71</v>
      </c>
      <c r="G29" s="488"/>
      <c r="H29" s="488"/>
      <c r="I29" s="488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01" t="str">
        <f>1/Q28</f>
        <v>0</v>
      </c>
      <c r="R29" s="502"/>
    </row>
    <row r="30" spans="1:26" customHeight="1" ht="15">
      <c r="A30" s="529"/>
      <c r="B30" s="530"/>
      <c r="C30" s="531"/>
      <c r="D30" s="475" t="s">
        <v>74</v>
      </c>
      <c r="E30" s="476"/>
      <c r="F30" s="456" t="s">
        <v>75</v>
      </c>
      <c r="G30" s="457"/>
      <c r="H30" s="457"/>
      <c r="I30" s="457"/>
      <c r="J30" s="533" t="s">
        <v>76</v>
      </c>
      <c r="K30" s="457"/>
      <c r="L30" s="534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13" t="s">
        <v>82</v>
      </c>
      <c r="I31" s="514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0</v>
      </c>
      <c r="E33" s="429"/>
      <c r="F33" s="428">
        <v>0</v>
      </c>
      <c r="G33" s="429"/>
      <c r="H33" s="428">
        <v>0</v>
      </c>
      <c r="I33" s="429"/>
      <c r="J33" s="428">
        <v>0</v>
      </c>
      <c r="K33" s="429"/>
      <c r="L33" s="361">
        <v>0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0.5</v>
      </c>
      <c r="C34" s="350" t="str">
        <f>B34*$Q$28</f>
        <v>0</v>
      </c>
      <c r="D34" s="428">
        <v>0.5</v>
      </c>
      <c r="E34" s="429"/>
      <c r="F34" s="428">
        <v>0.5</v>
      </c>
      <c r="G34" s="429"/>
      <c r="H34" s="428">
        <v>0.5</v>
      </c>
      <c r="I34" s="429"/>
      <c r="J34" s="442">
        <v>0.5</v>
      </c>
      <c r="K34" s="443"/>
      <c r="L34" s="361">
        <v>0.5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1</v>
      </c>
      <c r="C35" s="350" t="str">
        <f>B35*$Q$28</f>
        <v>0</v>
      </c>
      <c r="D35" s="428">
        <v>1.001</v>
      </c>
      <c r="E35" s="429"/>
      <c r="F35" s="428">
        <v>0.98</v>
      </c>
      <c r="G35" s="429"/>
      <c r="H35" s="428">
        <v>1.001</v>
      </c>
      <c r="I35" s="429"/>
      <c r="J35" s="442">
        <v>1.001</v>
      </c>
      <c r="K35" s="443"/>
      <c r="L35" s="361">
        <v>1.001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1.5</v>
      </c>
      <c r="C36" s="350" t="str">
        <f>B36*$Q$28</f>
        <v>0</v>
      </c>
      <c r="D36" s="428">
        <v>1.5</v>
      </c>
      <c r="E36" s="429"/>
      <c r="F36" s="428">
        <v>1.5</v>
      </c>
      <c r="G36" s="429"/>
      <c r="H36" s="428">
        <v>1.5</v>
      </c>
      <c r="I36" s="429"/>
      <c r="J36" s="428">
        <v>1.5</v>
      </c>
      <c r="K36" s="429"/>
      <c r="L36" s="361">
        <v>1.5</v>
      </c>
      <c r="M36" s="282"/>
      <c r="N36" s="332"/>
    </row>
    <row r="37" spans="1:26" customHeight="1" ht="26.25">
      <c r="A37" s="347" t="str">
        <f>B37*$Q$27</f>
        <v>0</v>
      </c>
      <c r="B37" s="363">
        <v>2</v>
      </c>
      <c r="C37" s="350" t="str">
        <f>B37*$Q$28</f>
        <v>0</v>
      </c>
      <c r="D37" s="442">
        <v>2.002</v>
      </c>
      <c r="E37" s="458"/>
      <c r="F37" s="442">
        <v>2.002</v>
      </c>
      <c r="G37" s="458"/>
      <c r="H37" s="442">
        <v>2.002</v>
      </c>
      <c r="I37" s="458"/>
      <c r="J37" s="428">
        <v>2.002</v>
      </c>
      <c r="K37" s="429"/>
      <c r="L37" s="361">
        <v>2.002</v>
      </c>
      <c r="M37" s="282"/>
      <c r="N37" s="333"/>
    </row>
    <row r="38" spans="1:26" customHeight="1" ht="26.25">
      <c r="A38" s="347" t="str">
        <f>B38*$Q$27</f>
        <v>0</v>
      </c>
      <c r="B38" s="364">
        <v>2</v>
      </c>
      <c r="C38" s="350" t="str">
        <f>B38*$Q$28</f>
        <v>0</v>
      </c>
      <c r="D38" s="428">
        <v>2.002</v>
      </c>
      <c r="E38" s="430"/>
      <c r="F38" s="428">
        <v>2.002</v>
      </c>
      <c r="G38" s="430"/>
      <c r="H38" s="428">
        <v>2.002</v>
      </c>
      <c r="I38" s="430"/>
      <c r="J38" s="442">
        <v>2.002</v>
      </c>
      <c r="K38" s="443"/>
      <c r="L38" s="361">
        <v>2.002</v>
      </c>
      <c r="M38" s="282"/>
      <c r="N38" s="267"/>
      <c r="Q38" s="520"/>
      <c r="R38" s="520"/>
      <c r="S38" s="520"/>
      <c r="T38" s="520"/>
      <c r="U38" s="520"/>
      <c r="V38" s="520"/>
      <c r="W38" s="520"/>
      <c r="X38" s="520"/>
    </row>
    <row r="39" spans="1:26" customHeight="1" ht="26.25">
      <c r="A39" s="347" t="str">
        <f>B39*$Q$27</f>
        <v>0</v>
      </c>
      <c r="B39" s="365">
        <v>2</v>
      </c>
      <c r="C39" s="350" t="str">
        <f>B39*$Q$28</f>
        <v>0</v>
      </c>
      <c r="D39" s="428">
        <v>2.002</v>
      </c>
      <c r="E39" s="430"/>
      <c r="F39" s="428">
        <v>2.002</v>
      </c>
      <c r="G39" s="430"/>
      <c r="H39" s="428">
        <v>2.002</v>
      </c>
      <c r="I39" s="430"/>
      <c r="J39" s="442">
        <v>2.002</v>
      </c>
      <c r="K39" s="443"/>
      <c r="L39" s="361">
        <v>2.002</v>
      </c>
      <c r="M39" s="282"/>
      <c r="N39" s="267"/>
      <c r="Q39" s="520"/>
      <c r="R39" s="520"/>
      <c r="S39" s="520"/>
      <c r="T39" s="520"/>
      <c r="U39" s="520"/>
      <c r="V39" s="520"/>
      <c r="W39" s="520"/>
      <c r="X39" s="520"/>
    </row>
    <row r="40" spans="1:26" customHeight="1" ht="26.25">
      <c r="A40" s="347" t="str">
        <f>B40*$Q$27</f>
        <v>0</v>
      </c>
      <c r="B40" s="365">
        <v>2</v>
      </c>
      <c r="C40" s="350" t="str">
        <f>B40*$Q$28</f>
        <v>0</v>
      </c>
      <c r="D40" s="442">
        <v>2.002</v>
      </c>
      <c r="E40" s="458"/>
      <c r="F40" s="428">
        <v>2.002</v>
      </c>
      <c r="G40" s="430"/>
      <c r="H40" s="428">
        <v>2.002</v>
      </c>
      <c r="I40" s="430"/>
      <c r="J40" s="442">
        <v>2.002</v>
      </c>
      <c r="K40" s="443"/>
      <c r="L40" s="361">
        <v>2.002</v>
      </c>
      <c r="M40" s="285"/>
      <c r="N40" s="267"/>
      <c r="Q40" s="520"/>
      <c r="R40" s="520"/>
      <c r="S40" s="520"/>
      <c r="T40" s="520"/>
      <c r="U40" s="520"/>
      <c r="V40" s="520"/>
      <c r="W40" s="520"/>
      <c r="X40" s="520"/>
    </row>
    <row r="41" spans="1:26" customHeight="1" ht="26.25">
      <c r="A41" s="347" t="str">
        <f>B41*$Q$27</f>
        <v>0</v>
      </c>
      <c r="B41" s="331">
        <v>2</v>
      </c>
      <c r="C41" s="350" t="str">
        <f>B41*$Q$28</f>
        <v>0</v>
      </c>
      <c r="D41" s="428">
        <v>2.002</v>
      </c>
      <c r="E41" s="430"/>
      <c r="F41" s="428">
        <v>2.002</v>
      </c>
      <c r="G41" s="430"/>
      <c r="H41" s="428">
        <v>2.002</v>
      </c>
      <c r="I41" s="430"/>
      <c r="J41" s="442">
        <v>2.002</v>
      </c>
      <c r="K41" s="443"/>
      <c r="L41" s="361">
        <v>2.002</v>
      </c>
      <c r="M41" s="285"/>
      <c r="N41" s="267"/>
      <c r="Q41" s="520"/>
      <c r="R41" s="520"/>
      <c r="S41" s="520"/>
      <c r="T41" s="520"/>
      <c r="U41" s="520"/>
      <c r="V41" s="520"/>
      <c r="W41" s="520"/>
      <c r="X41" s="520"/>
    </row>
    <row r="42" spans="1:26" customHeight="1" ht="26.25">
      <c r="A42" s="347" t="str">
        <f>B42*$Q$27</f>
        <v>0</v>
      </c>
      <c r="B42" s="331">
        <v>2</v>
      </c>
      <c r="C42" s="350" t="str">
        <f>B42*$Q$28</f>
        <v>0</v>
      </c>
      <c r="D42" s="450">
        <v>2.002</v>
      </c>
      <c r="E42" s="451"/>
      <c r="F42" s="440">
        <v>2.002</v>
      </c>
      <c r="G42" s="441"/>
      <c r="H42" s="438">
        <v>2.002</v>
      </c>
      <c r="I42" s="439"/>
      <c r="J42" s="440">
        <v>2.002</v>
      </c>
      <c r="K42" s="441"/>
      <c r="L42" s="329">
        <v>2.002</v>
      </c>
      <c r="M42" s="285"/>
      <c r="N42" s="267"/>
    </row>
    <row r="43" spans="1:26" customHeight="1" ht="26.25">
      <c r="A43" s="353" t="str">
        <f>B43*$Q$27</f>
        <v>0</v>
      </c>
      <c r="B43" s="354">
        <v>2</v>
      </c>
      <c r="C43" s="355" t="str">
        <f>B43*$Q$28</f>
        <v>0</v>
      </c>
      <c r="D43" s="505">
        <v>2.002</v>
      </c>
      <c r="E43" s="506"/>
      <c r="F43" s="452">
        <v>2.002</v>
      </c>
      <c r="G43" s="453"/>
      <c r="H43" s="433">
        <v>2.002</v>
      </c>
      <c r="I43" s="434"/>
      <c r="J43" s="452">
        <v>2.002</v>
      </c>
      <c r="K43" s="453"/>
      <c r="L43" s="330">
        <v>2.002</v>
      </c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IF(OR(Registro!F33="",Registro!F33=0),0,('Certificado do padrão'!$B$159+'Certificado do padrão'!$B$160*Registro!F33)+$V$27)</f>
        <v>0</v>
      </c>
      <c r="G36" s="367" t="str">
        <f>IF(OR(Registro!H33="",Registro!H33=0),0,('Certificado do padrão'!$B$159+'Certificado do padrão'!$B$160*Registro!H33)+$V$27)</f>
        <v>0</v>
      </c>
      <c r="H36" s="367" t="str">
        <f>IF(OR(Registro!J33="",Registro!J33=0),0,('Certificado do padrão'!$B$159+'Certificado do padrão'!$B$160*Registro!J33)+$V$27)</f>
        <v>0</v>
      </c>
      <c r="I36" s="367" t="str">
        <f>IF(OR(Registro!L33="",Registro!L33=0),0,('Certificado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 t="str">
        <f>INT(BN36^4/((AV36^4/(COUNT(AG36:AJ36)-1))+BB36^4/('Certificado do padrão'!$A$154-2)))</f>
        <v>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IF(OR(Registro!F34="",Registro!F34=0),0,('Certificado do padrão'!$B$159+'Certificado do padrão'!$B$160*Registro!F34)+$V$27)</f>
        <v>0</v>
      </c>
      <c r="G37" s="367" t="str">
        <f>IF(OR(Registro!H34="",Registro!H34=0),0,('Certificado do padrão'!$B$159+'Certificado do padrão'!$B$160*Registro!H34)+$V$27)</f>
        <v>0</v>
      </c>
      <c r="H37" s="367" t="str">
        <f>IF(OR(Registro!J34="",Registro!J34=0),0,('Certificado do padrão'!$B$159+'Certificado do padrão'!$B$160*Registro!J34)+$V$27)</f>
        <v>0</v>
      </c>
      <c r="I37" s="367" t="str">
        <f>IF(OR(Registro!L34="",Registro!L34=0),0,('Certificado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44" t="str">
        <f>INT(BN37^4/((AV37^4/(COUNT(AG37:AJ37)-1))+BB37^4/('Certificado do padrão'!$A$154-2)))</f>
        <v>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IF(OR(Registro!F35="",Registro!F35=0),0,('Certificado do padrão'!$B$159+'Certificado do padrão'!$B$160*Registro!F35)+$V$27)</f>
        <v>0</v>
      </c>
      <c r="G38" s="367" t="str">
        <f>IF(OR(Registro!H35="",Registro!H35=0),0,('Certificado do padrão'!$B$159+'Certificado do padrão'!$B$160*Registro!H35)+$V$27)</f>
        <v>0</v>
      </c>
      <c r="H38" s="367" t="str">
        <f>IF(OR(Registro!J35="",Registro!J35=0),0,('Certificado do padrão'!$B$159+'Certificado do padrão'!$B$160*Registro!J35)+$V$27)</f>
        <v>0</v>
      </c>
      <c r="I38" s="367" t="str">
        <f>IF(OR(Registro!L35="",Registro!L35=0),0,('Certificado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44" t="str">
        <f>INT(BN38^4/((AV38^4/(COUNT(AG38:AJ38)-1))+BB38^4/('Certificado do padrão'!$A$154-2)))</f>
        <v>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IF(OR(Registro!F36="",Registro!F36=0),0,('Certificado do padrão'!$B$159+'Certificado do padrão'!$B$160*Registro!F36)+$V$27)</f>
        <v>0</v>
      </c>
      <c r="G39" s="367" t="str">
        <f>IF(OR(Registro!H36="",Registro!H36=0),0,('Certificado do padrão'!$B$159+'Certificado do padrão'!$B$160*Registro!H36)+$V$27)</f>
        <v>0</v>
      </c>
      <c r="H39" s="367" t="str">
        <f>IF(OR(Registro!J36="",Registro!J36=0),0,('Certificado do padrão'!$B$159+'Certificado do padrão'!$B$160*Registro!J36)+$V$27)</f>
        <v>0</v>
      </c>
      <c r="I39" s="367" t="str">
        <f>IF(OR(Registro!L36="",Registro!L36=0),0,('Certificado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44" t="str">
        <f>INT(BN39^4/((AV39^4/(COUNT(AG39:AJ39)-1))+BB39^4/('Certificado do padrão'!$A$154-2)))</f>
        <v>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IF(OR(Registro!F37="",Registro!F37=0),0,('Certificado do padrão'!$B$159+'Certificado do padrão'!$B$160*Registro!F37)+$V$27)</f>
        <v>0</v>
      </c>
      <c r="G40" s="367" t="str">
        <f>IF(OR(Registro!H37="",Registro!H37=0),0,('Certificado do padrão'!$B$159+'Certificado do padrão'!$B$160*Registro!H37)+$V$27)</f>
        <v>0</v>
      </c>
      <c r="H40" s="367" t="str">
        <f>IF(OR(Registro!J37="",Registro!J37=0),0,('Certificado do padrão'!$B$159+'Certificado do padrão'!$B$160*Registro!J37)+$V$27)</f>
        <v>0</v>
      </c>
      <c r="I40" s="367" t="str">
        <f>IF(OR(Registro!L37="",Registro!L37=0),0,('Certificado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44" t="str">
        <f>INT(BN40^4/((AV40^4/(COUNT(AG40:AJ40)-1))+BB40^4/('Certificado do padrão'!$A$154-2)))</f>
        <v>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IF(OR(Registro!F38="",Registro!F38=0),0,('Certificado do padrão'!$B$159+'Certificado do padrão'!$B$160*Registro!F38)+$V$27)</f>
        <v>0</v>
      </c>
      <c r="G41" s="367" t="str">
        <f>IF(OR(Registro!H38="",Registro!H38=0),0,('Certificado do padrão'!$B$159+'Certificado do padrão'!$B$160*Registro!H38)+$V$27)</f>
        <v>0</v>
      </c>
      <c r="H41" s="367" t="str">
        <f>IF(OR(Registro!J38="",Registro!J38=0),0,('Certificado do padrão'!$B$159+'Certificado do padrão'!$B$160*Registro!J38)+$V$27)</f>
        <v>0</v>
      </c>
      <c r="I41" s="367" t="str">
        <f>IF(OR(Registro!L38="",Registro!L38=0),0,('Certificado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44" t="str">
        <f>INT(BN41^4/((AV41^4/(COUNT(AG41:AJ41)-1))+BB41^4/('Certificado do padrão'!$A$154-2)))</f>
        <v>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IF(OR(Registro!F39="",Registro!F39=0),0,('Certificado do padrão'!$B$159+'Certificado do padrão'!$B$160*Registro!F39)+$V$27)</f>
        <v>0</v>
      </c>
      <c r="G42" s="367" t="str">
        <f>IF(OR(Registro!H39="",Registro!H39=0),0,('Certificado do padrão'!$B$159+'Certificado do padrão'!$B$160*Registro!H39)+$V$27)</f>
        <v>0</v>
      </c>
      <c r="H42" s="367" t="str">
        <f>IF(OR(Registro!J39="",Registro!J39=0),0,('Certificado do padrão'!$B$159+'Certificado do padrão'!$B$160*Registro!J39)+$V$27)</f>
        <v>0</v>
      </c>
      <c r="I42" s="367" t="str">
        <f>IF(OR(Registro!L39="",Registro!L39=0),0,('Certificado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O42" s="40">
        <v>7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44" t="str">
        <f>INT(BN42^4/((AV42^4/(COUNT(AG42:AJ42)-1))+BB42^4/('Certificado do padrão'!$A$154-2)))</f>
        <v>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IF(OR(Registro!F40="",Registro!F40=0),0,('Certificado do padrão'!$B$159+'Certificado do padrão'!$B$160*Registro!F40)+$V$27)</f>
        <v>0</v>
      </c>
      <c r="G43" s="367" t="str">
        <f>IF(OR(Registro!H40="",Registro!H40=0),0,('Certificado do padrão'!$B$159+'Certificado do padrão'!$B$160*Registro!H40)+$V$27)</f>
        <v>0</v>
      </c>
      <c r="H43" s="367" t="str">
        <f>IF(OR(Registro!J40="",Registro!J40=0),0,('Certificado do padrão'!$B$159+'Certificado do padrão'!$B$160*Registro!J40)+$V$27)</f>
        <v>0</v>
      </c>
      <c r="I43" s="367" t="str">
        <f>IF(OR(Registro!L40="",Registro!L40=0),0,('Certificado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O43" s="40">
        <v>8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44" t="str">
        <f>INT(BN43^4/((AV43^4/(COUNT(AG43:AJ43)-1))+BB43^4/('Certificado do padrão'!$A$154-2)))</f>
        <v>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IF(OR(Registro!F41="",Registro!F41=0),0,('Certificado do padrão'!$B$159+'Certificado do padrão'!$B$160*Registro!F41)+$V$27)</f>
        <v>0</v>
      </c>
      <c r="G44" s="367" t="str">
        <f>IF(OR(Registro!H41="",Registro!H41=0),0,('Certificado do padrão'!$B$159+'Certificado do padrão'!$B$160*Registro!H41)+$V$27)</f>
        <v>0</v>
      </c>
      <c r="H44" s="367" t="str">
        <f>IF(OR(Registro!J41="",Registro!J41=0),0,('Certificado do padrão'!$B$159+'Certificado do padrão'!$B$160*Registro!J41)+$V$27)</f>
        <v>0</v>
      </c>
      <c r="I44" s="367" t="str">
        <f>IF(OR(Registro!L41="",Registro!L41=0),0,('Certificado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O44" s="40">
        <v>9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44" t="str">
        <f>INT(BN44^4/((AV44^4/(COUNT(AG44:AJ44)-1))+BB44^4/('Certificado do padrão'!$A$154-2)))</f>
        <v>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IF(OR(Registro!F42="",Registro!F42=0),0,('Certificado do padrão'!$B$159+'Certificado do padrão'!$B$160*Registro!F42)+$V$27)</f>
        <v>0</v>
      </c>
      <c r="G45" s="367" t="str">
        <f>IF(OR(Registro!H42="",Registro!H42=0),0,('Certificado do padrão'!$B$159+'Certificado do padrão'!$B$160*Registro!H42)+$V$27)</f>
        <v>0</v>
      </c>
      <c r="H45" s="367" t="str">
        <f>IF(OR(Registro!J42="",Registro!J42=0),0,('Certificado do padrão'!$B$159+'Certificado do padrão'!$B$160*Registro!J42)+$V$27)</f>
        <v>0</v>
      </c>
      <c r="I45" s="367" t="str">
        <f>IF(OR(Registro!L42="",Registro!L42=0),0,('Certificado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O45" s="40">
        <v>10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44" t="str">
        <f>INT(BN45^4/((AV45^4/(COUNT(AG45:AJ45)-1))+BB45^4/('Certificado do padrão'!$A$154-2)))</f>
        <v>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IF(OR(Registro!F43="",Registro!F43=0),0,('Certificado do padrão'!$B$159+'Certificado do padrão'!$B$160*Registro!F43)+$V$27)</f>
        <v>0</v>
      </c>
      <c r="G46" s="367" t="str">
        <f>IF(OR(Registro!H43="",Registro!H43=0),0,('Certificado do padrão'!$B$159+'Certificado do padrão'!$B$160*Registro!H43)+$V$27)</f>
        <v>0</v>
      </c>
      <c r="H46" s="367" t="str">
        <f>IF(OR(Registro!J43="",Registro!J43=0),0,('Certificado do padrão'!$B$159+'Certificado do padrão'!$B$160*Registro!J43)+$V$27)</f>
        <v>0</v>
      </c>
      <c r="I46" s="367" t="str">
        <f>IF(OR(Registro!L43="",Registro!L43=0),0,('Certificado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O46" s="40">
        <v>11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44" t="str">
        <f>INT(BN46^4/((AV46^4/(COUNT(AG46:AJ46)-1))+BB46^4/('Certificado do padrão'!$A$154-2)))</f>
        <v>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2022-03-12T13:59:59-03:00</dcterms:modified>
  <dc:title/>
  <dc:description/>
  <dc:subject/>
  <cp:keywords/>
  <cp:category/>
</cp:coreProperties>
</file>