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3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<sst xmlns="http://schemas.openxmlformats.org/spreadsheetml/2006/main" uniqueCount="230">
  <si>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</si>
  <si>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</si>
  <si>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</si>
  <si>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</si>
  <si>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</si>
  <si>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</si>
  <si>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</si>
  <si>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</si>
  <si>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</si>
  <si>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</si>
  <si>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</si>
  <si>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</si>
  <si>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</si>
  <si>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</si>
  <si>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</si>
  <si>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</si>
  <si>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</si>
  <si>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</si>
  <si>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</si>
  <si>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</si>
  <si>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</si>
  <si>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</si>
  <si>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</si>
  <si>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</si>
  <si>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</si>
  <si>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</si>
  <si>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A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</si>
  <si>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</si>
  <si>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</si>
  <si>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</si>
  <si>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</si>
  <si>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</si>
  <si>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</si>
  <si>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FAIXA CALIBRADA</t>
  </si>
  <si>
    <t>Unidade:</t>
  </si>
  <si>
    <t>mbar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</si>
  <si>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</si>
  <si>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</si>
  <si>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</si>
  <si>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</si>
  <si>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</si>
  <si>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</si>
  <si>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</si>
  <si>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</si>
  <si>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</si>
  <si>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</si>
  <si>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</si>
  <si>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</si>
  <si>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</si>
  <si>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</si>
  <si>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</si>
  <si>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</si>
  <si>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</si>
  <si>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</si>
  <si>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</si>
  <si>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</si>
  <si>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</si>
  <si>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</si>
  <si>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</si>
  <si>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</si>
  <si>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</si>
  <si>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</si>
  <si>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</si>
  <si>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</si>
  <si>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</si>
  <si>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</si>
  <si>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</si>
  <si>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</si>
  <si>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</si>
  <si>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</si>
  <si>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</si>
  <si>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</si>
  <si>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</si>
  <si>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</si>
  <si>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</si>
  <si>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</si>
  <si>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</si>
  <si>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</si>
  <si>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</si>
  <si>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</si>
  <si>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</si>
  <si>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</si>
  <si>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</si>
  <si>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</si>
  <si>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</si>
  <si>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</si>
  <si>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</si>
  <si>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</si>
  <si>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</si>
  <si>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</si>
  <si>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</si>
  <si>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</si>
  <si>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</si>
  <si>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</si>
  <si>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</si>
  <si>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</si>
  <si>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</si>
  <si>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</si>
  <si>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</si>
  <si>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</si>
  <si>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</si>
  <si>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</si>
  <si>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</si>
  <si>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</si>
  <si>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</si>
  <si>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</si>
  <si>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</si>
  <si>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</si>
  <si>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</si>
  <si>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</si>
  <si>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</si>
  <si>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</si>
  <si>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</si>
  <si>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</si>
  <si>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</si>
  <si>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</si>
  <si>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</si>
  <si>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</si>
  <si>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</si>
  <si>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</si>
  <si>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</si>
  <si>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</si>
  <si>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</si>
  <si>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</si>
  <si>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</si>
  <si>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</si>
  <si>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</si>
  <si>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</si>
  <si>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</si>
  <si>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</si>
  <si>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</si>
  <si>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</si>
  <si>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</si>
  <si>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</si>
  <si>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</si>
  <si>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</si>
  <si>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</si>
  <si>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</si>
  <si>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</si>
  <si>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</si>
  <si>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</si>
  <si>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</si>
  <si>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</si>
  <si>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</si>
  <si>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</si>
  <si>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</si>
  <si>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</si>
  <si>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</si>
  <si>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</si>
  <si>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</si>
  <si>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</si>
  <si>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</si>
  <si>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</si>
  <si>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</si>
  <si>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</si>
  <si>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</si>
  <si>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</si>
  <si>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</si>
  <si>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</si>
  <si>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</si>
  <si>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</si>
  <si>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</si>
  <si>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</si>
  <si>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</si>
  <si>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</si>
  <si>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</si>
  <si>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</si>
  <si>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</si>
  <si>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</si>
  <si>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</si>
  <si>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</si>
  <si>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</si>
  <si>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</si>
  <si>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</si>
  <si>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</si>
  <si>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</si>
  <si>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</si>
  <si>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</si>
  <si>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</si>
  <si>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</si>
  <si>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</si>
  <si>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</si>
  <si>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</si>
  <si>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</si>
  <si>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</si>
  <si>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</si>
  <si>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</si>
  <si>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</si>
  <si>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</si>
  <si>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</si>
  <si>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</si>
  <si>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</si>
  <si>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</si>
  <si>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</si>
  <si>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</si>
  <si>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</si>
  <si>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</si>
  <si>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</si>
  <si>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</si>
  <si>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</si>
  <si>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</si>
  <si>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</si>
  <si>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</si>
  <si>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</si>
  <si>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</si>
  <si>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</si>
  <si>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</si>
  <si>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</si>
  <si>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</si>
  <si>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</si>
  <si>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</si>
  <si>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</si>
  <si>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t>D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</si>
  <si>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</si>
  <si>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</si>
  <si>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</si>
  <si>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</si>
  <si>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</si>
  <si>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</si>
  <si>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</si>
  <si>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</si>
  <si>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</si>
  <si>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</si>
  <si>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</si>
  <si>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</si>
  <si>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</si>
  <si>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</si>
  <si>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</si>
  <si>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</si>
  <si>
    <t>bar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</si>
</sst>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5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0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95" t="s">
        <v>0</v>
      </c>
      <c r="B1" s="495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95"/>
      <c r="B2" s="495"/>
      <c r="C2" s="232"/>
      <c r="D2" s="496" t="s">
        <v>2</v>
      </c>
      <c r="E2" s="496"/>
      <c r="F2" s="496"/>
      <c r="G2" s="496"/>
      <c r="H2" s="496"/>
      <c r="I2" s="496"/>
      <c r="J2" s="496"/>
      <c r="K2" s="496"/>
      <c r="L2" s="504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505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505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505"/>
      <c r="M5" s="148"/>
    </row>
    <row r="6" spans="1:26" customHeight="1" ht="15">
      <c r="A6" s="528" t="s">
        <v>5</v>
      </c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06"/>
      <c r="M6" s="148"/>
    </row>
    <row r="7" spans="1:26" customHeight="1" ht="6.75">
      <c r="K7" s="239"/>
      <c r="L7" s="240"/>
      <c r="M7" s="148"/>
    </row>
    <row r="8" spans="1:26" customHeight="1" ht="21">
      <c r="A8" s="507" t="s">
        <v>6</v>
      </c>
      <c r="B8" s="507"/>
      <c r="C8" s="507"/>
      <c r="D8" s="507"/>
      <c r="E8" s="507"/>
      <c r="F8" s="507"/>
      <c r="G8" s="507"/>
      <c r="H8" s="507"/>
      <c r="I8" s="507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30" t="s">
        <v>11</v>
      </c>
      <c r="E10" s="530"/>
      <c r="F10" s="530"/>
      <c r="G10" s="340" t="s">
        <v>12</v>
      </c>
      <c r="H10" s="536" t="s">
        <v>13</v>
      </c>
      <c r="I10" s="536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500"/>
      <c r="C11" s="500"/>
      <c r="D11" s="500"/>
      <c r="E11" s="500"/>
      <c r="F11" s="500"/>
      <c r="G11" s="500"/>
      <c r="H11" s="500"/>
      <c r="I11" s="501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500"/>
      <c r="C13" s="500"/>
      <c r="D13" s="500"/>
      <c r="E13" s="500"/>
      <c r="F13" s="500"/>
      <c r="G13" s="500"/>
      <c r="H13" s="500"/>
      <c r="I13" s="501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31" t="s">
        <v>26</v>
      </c>
      <c r="I17" s="532"/>
      <c r="J17" s="538" t="s">
        <v>27</v>
      </c>
      <c r="K17" s="53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26</v>
      </c>
      <c r="D19" s="407">
        <v>10</v>
      </c>
      <c r="E19" s="408" t="s">
        <v>33</v>
      </c>
      <c r="F19" s="409">
        <v>1</v>
      </c>
      <c r="G19" s="406" t="s">
        <v>26</v>
      </c>
      <c r="H19" s="409">
        <v>10</v>
      </c>
      <c r="I19" s="400" t="s">
        <v>34</v>
      </c>
      <c r="J19" s="409" t="s">
        <v>35</v>
      </c>
      <c r="K19" s="400" t="s">
        <v>36</v>
      </c>
      <c r="L19" s="410">
        <v>0.1</v>
      </c>
      <c r="M19" s="249"/>
      <c r="O19" s="247"/>
    </row>
    <row r="20" spans="1:26" customHeight="1" ht="24" s="95" customFormat="1">
      <c r="A20" s="411" t="s">
        <v>37</v>
      </c>
      <c r="B20" s="497"/>
      <c r="C20" s="497"/>
      <c r="D20" s="497"/>
      <c r="E20" s="497"/>
      <c r="F20" s="412" t="s">
        <v>38</v>
      </c>
      <c r="G20" s="497"/>
      <c r="H20" s="497"/>
      <c r="I20" s="497"/>
      <c r="J20" s="497"/>
      <c r="K20" s="413" t="s">
        <v>39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98" t="s">
        <v>40</v>
      </c>
      <c r="B22" s="498"/>
      <c r="C22" s="498"/>
      <c r="D22" s="498"/>
      <c r="E22" s="498"/>
      <c r="F22" s="498"/>
      <c r="G22" s="498"/>
      <c r="H22" s="498"/>
      <c r="I22" s="498"/>
      <c r="J22" s="499"/>
      <c r="K22" s="252" t="s">
        <v>41</v>
      </c>
      <c r="L22" s="253" t="s">
        <v>42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33" t="s">
        <v>43</v>
      </c>
      <c r="B23" s="509"/>
      <c r="C23" s="508" t="s">
        <v>44</v>
      </c>
      <c r="D23" s="517"/>
      <c r="E23" s="509"/>
      <c r="F23" s="255" t="s">
        <v>45</v>
      </c>
      <c r="G23" s="256" t="s">
        <v>46</v>
      </c>
      <c r="H23" s="508" t="s">
        <v>47</v>
      </c>
      <c r="I23" s="509"/>
      <c r="J23" s="508" t="s">
        <v>48</v>
      </c>
      <c r="K23" s="509"/>
      <c r="L23" s="257" t="s">
        <v>49</v>
      </c>
      <c r="M23" s="102"/>
      <c r="N23" s="102" t="s">
        <v>50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51</v>
      </c>
      <c r="B24" s="366"/>
      <c r="C24" s="514" t="str">
        <f>Plan1!A36</f>
        <v>0</v>
      </c>
      <c r="D24" s="515"/>
      <c r="E24" s="516"/>
      <c r="F24" s="314">
        <v>0.001</v>
      </c>
      <c r="G24" s="338" t="str">
        <f>Plan1!A37</f>
        <v>0</v>
      </c>
      <c r="H24" s="510" t="str">
        <f>Plan1!A38</f>
        <v>0</v>
      </c>
      <c r="I24" s="511"/>
      <c r="J24" s="512" t="str">
        <f>Plan1!A39</f>
        <v>0</v>
      </c>
      <c r="K24" s="513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493" t="s">
        <v>52</v>
      </c>
      <c r="B26" s="358" t="s">
        <v>53</v>
      </c>
      <c r="C26" s="489" t="s">
        <v>54</v>
      </c>
      <c r="D26" s="415">
        <v>21.1</v>
      </c>
      <c r="E26" s="416" t="s">
        <v>55</v>
      </c>
      <c r="F26" s="491" t="s">
        <v>56</v>
      </c>
      <c r="G26" s="415">
        <v>935.4</v>
      </c>
      <c r="H26" s="417" t="s">
        <v>57</v>
      </c>
      <c r="I26" s="417"/>
      <c r="J26" s="491" t="s">
        <v>58</v>
      </c>
      <c r="K26" s="418">
        <v>51</v>
      </c>
      <c r="L26" s="356" t="s">
        <v>59</v>
      </c>
      <c r="M26" s="268"/>
      <c r="N26" s="9" t="s">
        <v>60</v>
      </c>
      <c r="O26" s="1" t="s">
        <v>61</v>
      </c>
      <c r="P26" s="2" t="s">
        <v>62</v>
      </c>
      <c r="Q26" s="524" t="s">
        <v>63</v>
      </c>
      <c r="R26" s="525"/>
    </row>
    <row r="27" spans="1:26" customHeight="1" ht="21">
      <c r="A27" s="494"/>
      <c r="B27" s="359" t="s">
        <v>64</v>
      </c>
      <c r="C27" s="490"/>
      <c r="D27" s="419">
        <v>21.5</v>
      </c>
      <c r="E27" s="420" t="s">
        <v>55</v>
      </c>
      <c r="F27" s="492"/>
      <c r="G27" s="421">
        <v>935.2</v>
      </c>
      <c r="H27" s="422" t="s">
        <v>57</v>
      </c>
      <c r="I27" s="422"/>
      <c r="J27" s="492"/>
      <c r="K27" s="423">
        <v>50</v>
      </c>
      <c r="L27" s="357" t="s">
        <v>59</v>
      </c>
      <c r="M27" s="268"/>
      <c r="N27" s="7" t="s">
        <v>65</v>
      </c>
      <c r="O27" s="8" t="str">
        <f>J19</f>
        <v>0</v>
      </c>
      <c r="P27" s="8" t="str">
        <f>A32</f>
        <v>0</v>
      </c>
      <c r="Q27" s="518">
        <v>0.1</v>
      </c>
      <c r="R27" s="519"/>
    </row>
    <row r="28" spans="1:26" customHeight="1" ht="16.5" s="40" customFormat="1">
      <c r="A28" s="269"/>
      <c r="B28" s="269"/>
      <c r="C28" s="269"/>
      <c r="D28" s="486" t="s">
        <v>66</v>
      </c>
      <c r="E28" s="486"/>
      <c r="F28" s="486"/>
      <c r="G28" s="486"/>
      <c r="H28" s="486"/>
      <c r="I28" s="486"/>
      <c r="J28" s="486"/>
      <c r="K28" s="486"/>
      <c r="L28" s="486"/>
      <c r="M28" s="270"/>
      <c r="N28" s="3" t="s">
        <v>67</v>
      </c>
      <c r="O28" s="5" t="str">
        <f>O27</f>
        <v>0</v>
      </c>
      <c r="P28" s="5" t="str">
        <f>G24</f>
        <v>0</v>
      </c>
      <c r="Q28" s="520">
        <v>0.001</v>
      </c>
      <c r="R28" s="521"/>
    </row>
    <row r="29" spans="1:26" customHeight="1" ht="15">
      <c r="A29" s="480" t="s">
        <v>68</v>
      </c>
      <c r="B29" s="481"/>
      <c r="C29" s="482"/>
      <c r="D29" s="480" t="s">
        <v>69</v>
      </c>
      <c r="E29" s="537"/>
      <c r="F29" s="502" t="s">
        <v>70</v>
      </c>
      <c r="G29" s="503"/>
      <c r="H29" s="503"/>
      <c r="I29" s="503"/>
      <c r="J29" s="341"/>
      <c r="K29" s="271" t="s">
        <v>71</v>
      </c>
      <c r="L29" s="272"/>
      <c r="M29" s="273"/>
      <c r="N29" s="4" t="s">
        <v>72</v>
      </c>
      <c r="O29" s="6" t="str">
        <f>P28</f>
        <v>0</v>
      </c>
      <c r="P29" s="6" t="str">
        <f>O27</f>
        <v>0</v>
      </c>
      <c r="Q29" s="522" t="str">
        <f>1/Q28</f>
        <v>0</v>
      </c>
      <c r="R29" s="523"/>
    </row>
    <row r="30" spans="1:26" customHeight="1" ht="15">
      <c r="A30" s="483"/>
      <c r="B30" s="484"/>
      <c r="C30" s="485"/>
      <c r="D30" s="475" t="s">
        <v>73</v>
      </c>
      <c r="E30" s="476"/>
      <c r="F30" s="456" t="s">
        <v>74</v>
      </c>
      <c r="G30" s="457"/>
      <c r="H30" s="457"/>
      <c r="I30" s="457"/>
      <c r="J30" s="487" t="s">
        <v>75</v>
      </c>
      <c r="K30" s="457"/>
      <c r="L30" s="488"/>
      <c r="M30" s="273"/>
      <c r="N30" s="267"/>
    </row>
    <row r="31" spans="1:26" customHeight="1" ht="16.5">
      <c r="A31" s="351" t="s">
        <v>76</v>
      </c>
      <c r="B31" s="274" t="s">
        <v>77</v>
      </c>
      <c r="C31" s="348" t="s">
        <v>78</v>
      </c>
      <c r="D31" s="468" t="s">
        <v>79</v>
      </c>
      <c r="E31" s="469"/>
      <c r="F31" s="454" t="s">
        <v>80</v>
      </c>
      <c r="G31" s="455"/>
      <c r="H31" s="534" t="s">
        <v>81</v>
      </c>
      <c r="I31" s="535"/>
      <c r="J31" s="454" t="s">
        <v>80</v>
      </c>
      <c r="K31" s="455"/>
      <c r="L31" s="275" t="s">
        <v>81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1</v>
      </c>
      <c r="C33" s="350" t="str">
        <f>B33*$Q$28</f>
        <v>0</v>
      </c>
      <c r="D33" s="428">
        <v>0.905</v>
      </c>
      <c r="E33" s="429"/>
      <c r="F33" s="428">
        <v>0.905</v>
      </c>
      <c r="G33" s="429"/>
      <c r="H33" s="428">
        <v>0.892</v>
      </c>
      <c r="I33" s="429"/>
      <c r="J33" s="428">
        <v>0.892</v>
      </c>
      <c r="K33" s="429"/>
      <c r="L33" s="361">
        <v>0.892</v>
      </c>
      <c r="M33" s="282"/>
      <c r="N33" s="283" t="s">
        <v>82</v>
      </c>
    </row>
    <row r="34" spans="1:26" customHeight="1" ht="26.25">
      <c r="A34" s="347" t="str">
        <f>B34*$Q$27</f>
        <v>0</v>
      </c>
      <c r="B34" s="363">
        <v>5</v>
      </c>
      <c r="C34" s="350" t="str">
        <f>B34*$Q$28</f>
        <v>0</v>
      </c>
      <c r="D34" s="428">
        <v>4.886</v>
      </c>
      <c r="E34" s="429"/>
      <c r="F34" s="428">
        <v>4.886</v>
      </c>
      <c r="G34" s="429"/>
      <c r="H34" s="428">
        <v>4.885</v>
      </c>
      <c r="I34" s="429"/>
      <c r="J34" s="442">
        <v>4.871</v>
      </c>
      <c r="K34" s="443"/>
      <c r="L34" s="361">
        <v>4.87</v>
      </c>
      <c r="M34" s="282"/>
      <c r="N34" s="284" t="s">
        <v>76</v>
      </c>
    </row>
    <row r="35" spans="1:26" customHeight="1" ht="26.25">
      <c r="A35" s="347" t="str">
        <f>B35*$Q$27</f>
        <v>0</v>
      </c>
      <c r="B35" s="363">
        <v>10</v>
      </c>
      <c r="C35" s="350" t="str">
        <f>B35*$Q$28</f>
        <v>0</v>
      </c>
      <c r="D35" s="428">
        <v>9.965</v>
      </c>
      <c r="E35" s="429"/>
      <c r="F35" s="428">
        <v>9.965</v>
      </c>
      <c r="G35" s="429"/>
      <c r="H35" s="428">
        <v>9.965</v>
      </c>
      <c r="I35" s="429"/>
      <c r="J35" s="442">
        <v>9.965</v>
      </c>
      <c r="K35" s="443"/>
      <c r="L35" s="361">
        <v>9.965</v>
      </c>
      <c r="M35" s="282"/>
      <c r="N35" s="316" t="s">
        <v>83</v>
      </c>
    </row>
    <row r="36" spans="1:26" customHeight="1" ht="26.25">
      <c r="A36" s="347" t="str">
        <f>B36*$Q$27</f>
        <v>0</v>
      </c>
      <c r="B36" s="363"/>
      <c r="C36" s="350" t="str">
        <f>B36*$Q$28</f>
        <v>0</v>
      </c>
      <c r="D36" s="428"/>
      <c r="E36" s="429"/>
      <c r="F36" s="428"/>
      <c r="G36" s="429"/>
      <c r="H36" s="428"/>
      <c r="I36" s="429"/>
      <c r="J36" s="428"/>
      <c r="K36" s="429"/>
      <c r="L36" s="361"/>
      <c r="M36" s="282"/>
      <c r="N36" s="332"/>
    </row>
    <row r="37" spans="1:26" customHeight="1" ht="26.25">
      <c r="A37" s="347" t="str">
        <f>B37*$Q$27</f>
        <v>0</v>
      </c>
      <c r="B37" s="363"/>
      <c r="C37" s="350" t="str">
        <f>B37*$Q$28</f>
        <v>0</v>
      </c>
      <c r="D37" s="442"/>
      <c r="E37" s="458"/>
      <c r="F37" s="442"/>
      <c r="G37" s="458"/>
      <c r="H37" s="442"/>
      <c r="I37" s="458"/>
      <c r="J37" s="428"/>
      <c r="K37" s="429"/>
      <c r="L37" s="361"/>
      <c r="M37" s="282"/>
      <c r="N37" s="333"/>
    </row>
    <row r="38" spans="1:26" customHeight="1" ht="26.25">
      <c r="A38" s="347" t="str">
        <f>B38*$Q$27</f>
        <v>0</v>
      </c>
      <c r="B38" s="364"/>
      <c r="C38" s="350" t="str">
        <f>B38*$Q$28</f>
        <v>0</v>
      </c>
      <c r="D38" s="428"/>
      <c r="E38" s="430"/>
      <c r="F38" s="428"/>
      <c r="G38" s="430"/>
      <c r="H38" s="428"/>
      <c r="I38" s="430"/>
      <c r="J38" s="442"/>
      <c r="K38" s="443"/>
      <c r="L38" s="361"/>
      <c r="M38" s="282"/>
      <c r="N38" s="267"/>
      <c r="Q38" s="540"/>
      <c r="R38" s="540"/>
      <c r="S38" s="540"/>
      <c r="T38" s="540"/>
      <c r="U38" s="540"/>
      <c r="V38" s="540"/>
      <c r="W38" s="540"/>
      <c r="X38" s="540"/>
    </row>
    <row r="39" spans="1:26" customHeight="1" ht="26.25">
      <c r="A39" s="347" t="str">
        <f>B39*$Q$27</f>
        <v>0</v>
      </c>
      <c r="B39" s="365"/>
      <c r="C39" s="350" t="str">
        <f>B39*$Q$28</f>
        <v>0</v>
      </c>
      <c r="D39" s="428"/>
      <c r="E39" s="430"/>
      <c r="F39" s="428"/>
      <c r="G39" s="430"/>
      <c r="H39" s="428"/>
      <c r="I39" s="430"/>
      <c r="J39" s="442"/>
      <c r="K39" s="443"/>
      <c r="L39" s="361"/>
      <c r="M39" s="282"/>
      <c r="N39" s="267"/>
      <c r="Q39" s="540"/>
      <c r="R39" s="540"/>
      <c r="S39" s="540"/>
      <c r="T39" s="540"/>
      <c r="U39" s="540"/>
      <c r="V39" s="540"/>
      <c r="W39" s="540"/>
      <c r="X39" s="54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40"/>
      <c r="R40" s="540"/>
      <c r="S40" s="540"/>
      <c r="T40" s="540"/>
      <c r="U40" s="540"/>
      <c r="V40" s="540"/>
      <c r="W40" s="540"/>
      <c r="X40" s="54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40"/>
      <c r="R41" s="540"/>
      <c r="S41" s="540"/>
      <c r="T41" s="540"/>
      <c r="U41" s="540"/>
      <c r="V41" s="540"/>
      <c r="W41" s="540"/>
      <c r="X41" s="54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26"/>
      <c r="E43" s="527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84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85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86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87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88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89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90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91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92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93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94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95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96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97</v>
      </c>
      <c r="I57" s="153" t="str">
        <f>Q29</f>
        <v>0</v>
      </c>
      <c r="J57" s="301" t="str">
        <f>J19</f>
        <v>0</v>
      </c>
      <c r="K57" s="424" t="s">
        <v>98</v>
      </c>
      <c r="L57" s="425"/>
      <c r="M57" s="296"/>
    </row>
    <row r="58" spans="1:26" customHeight="1" ht="13.5">
      <c r="A58" s="302" t="s">
        <v>99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97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100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101</v>
      </c>
      <c r="B64" s="444"/>
      <c r="C64" s="432" t="s">
        <v>102</v>
      </c>
      <c r="D64" s="432"/>
      <c r="E64" s="432"/>
      <c r="G64" s="311" t="s">
        <v>103</v>
      </c>
      <c r="H64" s="431"/>
      <c r="I64" s="431"/>
      <c r="J64" s="431"/>
      <c r="K64" s="67"/>
    </row>
    <row r="65" spans="1:26">
      <c r="L65" s="312" t="s">
        <v>104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105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106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107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108</v>
      </c>
      <c r="M8" s="35"/>
      <c r="N8" s="35"/>
      <c r="O8" s="46"/>
    </row>
    <row r="9" spans="1:73" customHeight="1" ht="21">
      <c r="A9" s="552" t="s">
        <v>109</v>
      </c>
      <c r="B9" s="552"/>
      <c r="C9" s="552"/>
      <c r="D9" s="552"/>
      <c r="E9" s="552"/>
      <c r="F9" s="552"/>
      <c r="G9" s="345" t="s">
        <v>110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111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112</v>
      </c>
      <c r="G20" s="73" t="str">
        <f>IF(Registro!H17="D","DIGITAL",IF(Registro!H17="A","ANALÓGICO","INFORMAR"))</f>
        <v>0</v>
      </c>
      <c r="H20" s="74"/>
      <c r="I20" s="561" t="s">
        <v>113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114</v>
      </c>
      <c r="M21" s="566" t="str">
        <f>IF(Registro!L20&lt;&gt;0,CONCATENATE(Registro!L20," meses"),"Def pelo Cliente")</f>
        <v>0</v>
      </c>
      <c r="N21" s="566"/>
      <c r="O21" s="40" t="s">
        <v>115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26</v>
      </c>
      <c r="E22" s="82" t="str">
        <f>Registro!D19</f>
        <v>0</v>
      </c>
      <c r="F22" s="80"/>
      <c r="G22" s="83" t="s">
        <v>116</v>
      </c>
      <c r="H22" s="84" t="str">
        <f>Registro!F19</f>
        <v>0</v>
      </c>
      <c r="I22" s="85" t="s">
        <v>26</v>
      </c>
      <c r="J22" s="75" t="str">
        <f>Registro!H19</f>
        <v>0</v>
      </c>
      <c r="K22" s="76" t="s">
        <v>34</v>
      </c>
      <c r="L22" s="86" t="str">
        <f>CONCATENATE("(",Registro!J19,")")</f>
        <v>0</v>
      </c>
      <c r="M22" s="76" t="s">
        <v>36</v>
      </c>
      <c r="N22" s="87" t="str">
        <f>Registro!L19</f>
        <v>0</v>
      </c>
      <c r="O22" s="44" t="s">
        <v>117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37</v>
      </c>
      <c r="B23" s="559" t="str">
        <f>IF(Registro!B20&lt;&gt;0,Registro!B20,"N/D")</f>
        <v>0</v>
      </c>
      <c r="C23" s="559"/>
      <c r="D23" s="559"/>
      <c r="E23" s="89" t="s">
        <v>38</v>
      </c>
      <c r="F23" s="560" t="str">
        <f>IF(Registro!G20&lt;&gt;0,Registro!G20,"N/D")</f>
        <v>0</v>
      </c>
      <c r="G23" s="560"/>
      <c r="H23" s="560"/>
      <c r="I23" s="90" t="s">
        <v>118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40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43</v>
      </c>
      <c r="B26" s="549" t="s">
        <v>44</v>
      </c>
      <c r="C26" s="549"/>
      <c r="D26" s="549"/>
      <c r="E26" s="549" t="s">
        <v>119</v>
      </c>
      <c r="F26" s="549"/>
      <c r="G26" s="549"/>
      <c r="H26" s="549"/>
      <c r="I26" s="103" t="s">
        <v>120</v>
      </c>
      <c r="J26" s="549" t="s">
        <v>45</v>
      </c>
      <c r="K26" s="549"/>
      <c r="L26" s="103" t="s">
        <v>50</v>
      </c>
      <c r="O26" s="40" t="s">
        <v>121</v>
      </c>
      <c r="T26" s="44" t="s">
        <v>122</v>
      </c>
      <c r="V26" s="44" t="s">
        <v>123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124</v>
      </c>
      <c r="B29" s="591"/>
      <c r="C29" s="591"/>
      <c r="D29" s="592" t="s">
        <v>125</v>
      </c>
      <c r="E29" s="592"/>
      <c r="F29" s="117" t="str">
        <f>Registro!D26</f>
        <v>0</v>
      </c>
      <c r="G29" s="118" t="s">
        <v>126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127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64</v>
      </c>
      <c r="E30" s="123"/>
      <c r="F30" s="124" t="str">
        <f>Registro!D27</f>
        <v>0</v>
      </c>
      <c r="G30" s="125" t="s">
        <v>126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128</v>
      </c>
      <c r="B31" s="579"/>
      <c r="C31" s="584" t="s">
        <v>129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130</v>
      </c>
      <c r="AS31" s="41"/>
      <c r="AT31" s="41"/>
    </row>
    <row r="32" spans="1:73" customHeight="1" ht="15">
      <c r="A32" s="549"/>
      <c r="B32" s="580"/>
      <c r="C32" s="596" t="s">
        <v>131</v>
      </c>
      <c r="D32" s="597"/>
      <c r="E32" s="597"/>
      <c r="F32" s="598" t="s">
        <v>132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74</v>
      </c>
      <c r="G33" s="594"/>
      <c r="H33" s="594" t="s">
        <v>75</v>
      </c>
      <c r="I33" s="594"/>
      <c r="J33" s="586" t="s">
        <v>133</v>
      </c>
      <c r="K33" s="587"/>
      <c r="L33" s="102" t="s">
        <v>134</v>
      </c>
      <c r="M33" s="549" t="s">
        <v>135</v>
      </c>
      <c r="N33" s="549"/>
      <c r="R33" s="132"/>
      <c r="AQ33" s="41"/>
      <c r="AR33" s="41"/>
      <c r="AS33" s="41"/>
      <c r="AT33" s="41"/>
      <c r="AU33" s="41"/>
      <c r="AV33" s="601" t="s">
        <v>136</v>
      </c>
      <c r="AW33" s="601"/>
      <c r="AX33" s="601"/>
      <c r="AZ33" s="41"/>
      <c r="BA33" s="601" t="s">
        <v>137</v>
      </c>
      <c r="BB33" s="601"/>
      <c r="BC33" s="601"/>
      <c r="BE33" s="145" t="s">
        <v>138</v>
      </c>
      <c r="BG33" s="613" t="s">
        <v>139</v>
      </c>
      <c r="BH33" s="613"/>
    </row>
    <row r="34" spans="1:73" customHeight="1" ht="18">
      <c r="A34" s="133" t="s">
        <v>140</v>
      </c>
      <c r="B34" s="134" t="s">
        <v>141</v>
      </c>
      <c r="C34" s="135" t="s">
        <v>142</v>
      </c>
      <c r="D34" s="61" t="s">
        <v>143</v>
      </c>
      <c r="E34" s="102" t="s">
        <v>144</v>
      </c>
      <c r="F34" s="136" t="s">
        <v>145</v>
      </c>
      <c r="G34" s="136" t="s">
        <v>146</v>
      </c>
      <c r="H34" s="136" t="s">
        <v>145</v>
      </c>
      <c r="I34" s="136" t="s">
        <v>146</v>
      </c>
      <c r="J34" s="137" t="s">
        <v>147</v>
      </c>
      <c r="K34" s="138" t="s">
        <v>148</v>
      </c>
      <c r="L34" s="102" t="s">
        <v>149</v>
      </c>
      <c r="M34" s="549" t="s">
        <v>150</v>
      </c>
      <c r="N34" s="549"/>
      <c r="R34" s="139" t="s">
        <v>151</v>
      </c>
      <c r="S34" s="610" t="s">
        <v>152</v>
      </c>
      <c r="T34" s="611"/>
      <c r="U34" s="140" t="s">
        <v>153</v>
      </c>
      <c r="V34" s="612" t="s">
        <v>154</v>
      </c>
      <c r="W34" s="607"/>
      <c r="X34" s="606" t="s">
        <v>155</v>
      </c>
      <c r="Y34" s="607"/>
      <c r="AA34" s="141" t="s">
        <v>156</v>
      </c>
      <c r="AB34" s="601" t="s">
        <v>78</v>
      </c>
      <c r="AC34" s="601"/>
      <c r="AD34" s="601"/>
      <c r="AE34" s="601"/>
      <c r="AG34" s="602" t="s">
        <v>157</v>
      </c>
      <c r="AH34" s="603"/>
      <c r="AI34" s="603"/>
      <c r="AJ34" s="603"/>
      <c r="AK34" s="142" t="s">
        <v>158</v>
      </c>
      <c r="AL34" s="131"/>
      <c r="AM34" s="601" t="s">
        <v>159</v>
      </c>
      <c r="AN34" s="601"/>
      <c r="AO34" s="601"/>
      <c r="AP34" s="601"/>
      <c r="AQ34" s="143"/>
      <c r="AR34" s="141" t="s">
        <v>160</v>
      </c>
      <c r="AS34" s="41"/>
      <c r="AT34" s="144" t="s">
        <v>136</v>
      </c>
      <c r="AU34" s="41"/>
      <c r="AV34" s="141" t="s">
        <v>161</v>
      </c>
      <c r="AW34" s="141" t="s">
        <v>162</v>
      </c>
      <c r="AX34" s="141" t="s">
        <v>163</v>
      </c>
      <c r="AZ34" s="41"/>
      <c r="BA34" s="141" t="s">
        <v>164</v>
      </c>
      <c r="BB34" s="141" t="s">
        <v>165</v>
      </c>
      <c r="BC34" s="141" t="s">
        <v>166</v>
      </c>
      <c r="BE34" s="145" t="s">
        <v>167</v>
      </c>
      <c r="BG34" s="613"/>
      <c r="BH34" s="613"/>
      <c r="BJ34" s="144" t="s">
        <v>168</v>
      </c>
      <c r="BK34" s="144" t="s">
        <v>169</v>
      </c>
      <c r="BL34" s="141" t="s">
        <v>170</v>
      </c>
      <c r="BN34" s="144" t="s">
        <v>171</v>
      </c>
      <c r="BT34" s="145" t="s">
        <v>172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59</v>
      </c>
      <c r="S35" s="151" t="str">
        <f>R35</f>
        <v>0</v>
      </c>
      <c r="T35" s="152" t="str">
        <f>B35</f>
        <v>0</v>
      </c>
      <c r="U35" s="152" t="s">
        <v>59</v>
      </c>
      <c r="V35" s="608" t="s">
        <v>59</v>
      </c>
      <c r="W35" s="609"/>
      <c r="X35" s="608" t="s">
        <v>59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173</v>
      </c>
      <c r="BH35" s="144" t="s">
        <v>174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175</v>
      </c>
      <c r="BR35" s="141" t="s">
        <v>176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IF(OR(Registro!D33="",Registro!D33=0.000001),0,('Certificado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IF(OR(Registro!F33="",Registro!F33=0.000001),0,('Certificado do padrão'!$B$159+'Certificado do padrão'!$B$160*Registro!F33)+$V$27)</f>
        <v>0</v>
      </c>
      <c r="G36" s="367" t="str">
        <f>IF(OR(Registro!H33="",Registro!H33=0.000001),0,('Certificado do padrão'!$B$159+'Certificado do padrão'!$B$160*Registro!H33)+$V$27)</f>
        <v>0</v>
      </c>
      <c r="H36" s="367" t="str">
        <f>IF(OR(Registro!J33="",Registro!J33=0.000001),0,('Certificado do padrão'!$B$159+'Certificado do padrão'!$B$160*Registro!J33)+$V$27)</f>
        <v>0</v>
      </c>
      <c r="I36" s="367" t="str">
        <f>IF(OR(Registro!L33="",Registro!L33=0.000001),0,('Certificado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>
        <v>1000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IF(OR(Registro!D34="",Registro!D34=0.000001),0,('Certificado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IF(OR(Registro!F34="",Registro!F34=0.000001),0,('Certificado do padrão'!$B$159+'Certificado do padrão'!$B$160*Registro!F34)+$V$27)</f>
        <v>0</v>
      </c>
      <c r="G37" s="367" t="str">
        <f>IF(OR(Registro!H34="",Registro!H34=0.000001),0,('Certificado do padrão'!$B$159+'Certificado do padrão'!$B$160*Registro!H34)+$V$27)</f>
        <v>0</v>
      </c>
      <c r="H37" s="367" t="str">
        <f>IF(OR(Registro!J34="",Registro!J34=0.000001),0,('Certificado do padrão'!$B$159+'Certificado do padrão'!$B$160*Registro!J34)+$V$27)</f>
        <v>0</v>
      </c>
      <c r="I37" s="367" t="str">
        <f>IF(OR(Registro!L34="",Registro!L34=0.000001),0,('Certificado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67">
        <v>1000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IF(OR(Registro!D35="",Registro!D35=0.000001),0,('Certificado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IF(OR(Registro!F35="",Registro!F35=0.000001),0,('Certificado do padrão'!$B$159+'Certificado do padrão'!$B$160*Registro!F35)+$V$27)</f>
        <v>0</v>
      </c>
      <c r="G38" s="367" t="str">
        <f>IF(OR(Registro!H35="",Registro!H35=0.000001),0,('Certificado do padrão'!$B$159+'Certificado do padrão'!$B$160*Registro!H35)+$V$27)</f>
        <v>0</v>
      </c>
      <c r="H38" s="367" t="str">
        <f>IF(OR(Registro!J35="",Registro!J35=0.000001),0,('Certificado do padrão'!$B$159+'Certificado do padrão'!$B$160*Registro!J35)+$V$27)</f>
        <v>0</v>
      </c>
      <c r="I38" s="367" t="str">
        <f>IF(OR(Registro!L35="",Registro!L35=0.000001),0,('Certificado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67">
        <v>1000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IF(OR(Registro!D36="",Registro!D36=0.000001),0,('Certificado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IF(OR(Registro!F36="",Registro!F36=0.000001),0,('Certificado do padrão'!$B$159+'Certificado do padrão'!$B$160*Registro!F36)+$V$27)</f>
        <v>0</v>
      </c>
      <c r="G39" s="367" t="str">
        <f>IF(OR(Registro!H36="",Registro!H36=0.000001),0,('Certificado do padrão'!$B$159+'Certificado do padrão'!$B$160*Registro!H36)+$V$27)</f>
        <v>0</v>
      </c>
      <c r="H39" s="367" t="str">
        <f>IF(OR(Registro!J36="",Registro!J36=0.000001),0,('Certificado do padrão'!$B$159+'Certificado do padrão'!$B$160*Registro!J36)+$V$27)</f>
        <v>0</v>
      </c>
      <c r="I39" s="367" t="str">
        <f>IF(OR(Registro!L36="",Registro!L36=0.000001),0,('Certificado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67">
        <v>1000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IF(OR(Registro!D37="",Registro!D37=0.000001),0,('Certificado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IF(OR(Registro!F37="",Registro!F37=0.000001),0,('Certificado do padrão'!$B$159+'Certificado do padrão'!$B$160*Registro!F37)+$V$27)</f>
        <v>0</v>
      </c>
      <c r="G40" s="367" t="str">
        <f>IF(OR(Registro!H37="",Registro!H37=0.000001),0,('Certificado do padrão'!$B$159+'Certificado do padrão'!$B$160*Registro!H37)+$V$27)</f>
        <v>0</v>
      </c>
      <c r="H40" s="367" t="str">
        <f>IF(OR(Registro!J37="",Registro!J37=0.000001),0,('Certificado do padrão'!$B$159+'Certificado do padrão'!$B$160*Registro!J37)+$V$27)</f>
        <v>0</v>
      </c>
      <c r="I40" s="367" t="str">
        <f>IF(OR(Registro!L37="",Registro!L37=0.000001),0,('Certificado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67">
        <v>1000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IF(OR(Registro!D38="",Registro!D38=0.000001),0,('Certificado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IF(OR(Registro!F38="",Registro!F38=0.000001),0,('Certificado do padrão'!$B$159+'Certificado do padrão'!$B$160*Registro!F38)+$V$27)</f>
        <v>0</v>
      </c>
      <c r="G41" s="367" t="str">
        <f>IF(OR(Registro!H38="",Registro!H38=0.000001),0,('Certificado do padrão'!$B$159+'Certificado do padrão'!$B$160*Registro!H38)+$V$27)</f>
        <v>0</v>
      </c>
      <c r="H41" s="367" t="str">
        <f>IF(OR(Registro!J38="",Registro!J38=0.000001),0,('Certificado do padrão'!$B$159+'Certificado do padrão'!$B$160*Registro!J38)+$V$27)</f>
        <v>0</v>
      </c>
      <c r="I41" s="367" t="str">
        <f>IF(OR(Registro!L38="",Registro!L38=0.000001),0,('Certificado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67">
        <v>1000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IF(OR(Registro!D39="",Registro!D39=0.000001),0,('Certificado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IF(OR(Registro!F39="",Registro!F39=0.000001),0,('Certificado do padrão'!$B$159+'Certificado do padrão'!$B$160*Registro!F39)+$V$27)</f>
        <v>0</v>
      </c>
      <c r="G42" s="367" t="str">
        <f>IF(OR(Registro!H39="",Registro!H39=0.000001),0,('Certificado do padrão'!$B$159+'Certificado do padrão'!$B$160*Registro!H39)+$V$27)</f>
        <v>0</v>
      </c>
      <c r="H42" s="367" t="str">
        <f>IF(OR(Registro!J39="",Registro!J39=0.000001),0,('Certificado do padrão'!$B$159+'Certificado do padrão'!$B$160*Registro!J39)+$V$27)</f>
        <v>0</v>
      </c>
      <c r="I42" s="367" t="str">
        <f>IF(OR(Registro!L39="",Registro!L39=0.000001),0,('Certificado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67">
        <v>1000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IF(OR(Registro!D40="",Registro!D40=0.000001),0,('Certificado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IF(OR(Registro!F40="",Registro!F40=0.000001),0,('Certificado do padrão'!$B$159+'Certificado do padrão'!$B$160*Registro!F40)+$V$27)</f>
        <v>0</v>
      </c>
      <c r="G43" s="367" t="str">
        <f>IF(OR(Registro!H40="",Registro!H40=0.000001),0,('Certificado do padrão'!$B$159+'Certificado do padrão'!$B$160*Registro!H40)+$V$27)</f>
        <v>0</v>
      </c>
      <c r="H43" s="367" t="str">
        <f>IF(OR(Registro!J40="",Registro!J40=0.000001),0,('Certificado do padrão'!$B$159+'Certificado do padrão'!$B$160*Registro!J40)+$V$27)</f>
        <v>0</v>
      </c>
      <c r="I43" s="367" t="str">
        <f>IF(OR(Registro!L40="",Registro!L40=0.000001),0,('Certificado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67">
        <v>1000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IF(OR(Registro!D41="",Registro!D41=0.000001),0,('Certificado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IF(OR(Registro!F41="",Registro!F41=0.000001),0,('Certificado do padrão'!$B$159+'Certificado do padrão'!$B$160*Registro!F41)+$V$27)</f>
        <v>0</v>
      </c>
      <c r="G44" s="367" t="str">
        <f>IF(OR(Registro!H41="",Registro!H41=0.000001),0,('Certificado do padrão'!$B$159+'Certificado do padrão'!$B$160*Registro!H41)+$V$27)</f>
        <v>0</v>
      </c>
      <c r="H44" s="367" t="str">
        <f>IF(OR(Registro!J41="",Registro!J41=0.000001),0,('Certificado do padrão'!$B$159+'Certificado do padrão'!$B$160*Registro!J41)+$V$27)</f>
        <v>0</v>
      </c>
      <c r="I44" s="367" t="str">
        <f>IF(OR(Registro!L41="",Registro!L41=0.000001),0,('Certificado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67">
        <v>1000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IF(OR(Registro!D42="",Registro!D42=0.000001),0,('Certificado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IF(OR(Registro!F42="",Registro!F42=0.000001),0,('Certificado do padrão'!$B$159+'Certificado do padrão'!$B$160*Registro!F42)+$V$27)</f>
        <v>0</v>
      </c>
      <c r="G45" s="367" t="str">
        <f>IF(OR(Registro!H42="",Registro!H42=0.000001),0,('Certificado do padrão'!$B$159+'Certificado do padrão'!$B$160*Registro!H42)+$V$27)</f>
        <v>0</v>
      </c>
      <c r="H45" s="367" t="str">
        <f>IF(OR(Registro!J42="",Registro!J42=0.000001),0,('Certificado do padrão'!$B$159+'Certificado do padrão'!$B$160*Registro!J42)+$V$27)</f>
        <v>0</v>
      </c>
      <c r="I45" s="367" t="str">
        <f>IF(OR(Registro!L42="",Registro!L42=0.000001),0,('Certificado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67">
        <v>1000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IF(OR(Registro!D43="",Registro!D43=0.000001),0,('Certificado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IF(OR(Registro!F43="",Registro!F43=0.000001),0,('Certificado do padrão'!$B$159+'Certificado do padrão'!$B$160*Registro!F43)+$V$27)</f>
        <v>0</v>
      </c>
      <c r="G46" s="367" t="str">
        <f>IF(OR(Registro!H43="",Registro!H43=0.000001),0,('Certificado do padrão'!$B$159+'Certificado do padrão'!$B$160*Registro!H43)+$V$27)</f>
        <v>0</v>
      </c>
      <c r="H46" s="367" t="str">
        <f>IF(OR(Registro!J43="",Registro!J43=0.000001),0,('Certificado do padrão'!$B$159+'Certificado do padrão'!$B$160*Registro!J43)+$V$27)</f>
        <v>0</v>
      </c>
      <c r="I46" s="367" t="str">
        <f>IF(OR(Registro!L43="",Registro!L43=0.000001),0,('Certificado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67">
        <v>1000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177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59</v>
      </c>
      <c r="B51" s="590" t="s">
        <v>178</v>
      </c>
      <c r="C51" s="590"/>
      <c r="D51" s="185" t="str">
        <f>(MAX(AM36:AP46)/Q21)*100</f>
        <v>0</v>
      </c>
      <c r="E51" s="576" t="s">
        <v>179</v>
      </c>
      <c r="F51" s="577"/>
      <c r="G51" s="186" t="str">
        <f>MAX(V36:W46)</f>
        <v>0</v>
      </c>
      <c r="H51" s="63" t="s">
        <v>180</v>
      </c>
      <c r="I51" s="186" t="str">
        <f>MAX(X36:Y46)</f>
        <v>0</v>
      </c>
      <c r="J51" s="576" t="s">
        <v>181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182</v>
      </c>
      <c r="B53" s="589"/>
      <c r="C53" s="191" t="s">
        <v>183</v>
      </c>
      <c r="D53" s="192" t="str">
        <f>INTERCEPT(K36:K46,B36:B46)</f>
        <v>0</v>
      </c>
      <c r="E53" s="136" t="s">
        <v>184</v>
      </c>
      <c r="F53" s="193" t="str">
        <f>SLOPE(K36:K46,B36:B46)</f>
        <v>0</v>
      </c>
      <c r="G53" s="186" t="s">
        <v>185</v>
      </c>
      <c r="H53" s="194" t="str">
        <f>L22</f>
        <v>0</v>
      </c>
      <c r="I53" s="588" t="s">
        <v>186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187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188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189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87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190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191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192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89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91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94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193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97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97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194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195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196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197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198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199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200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201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185</v>
      </c>
      <c r="B1" s="629" t="s">
        <v>202</v>
      </c>
      <c r="C1" s="629"/>
      <c r="D1" s="629"/>
      <c r="E1" s="630"/>
    </row>
    <row r="2" spans="1:16131">
      <c r="A2" s="631" t="s">
        <v>203</v>
      </c>
      <c r="B2" s="632"/>
      <c r="C2" s="632"/>
      <c r="D2" s="632"/>
      <c r="E2" s="633"/>
    </row>
    <row r="3" spans="1:16131">
      <c r="A3" s="12"/>
      <c r="B3" s="13" t="s">
        <v>204</v>
      </c>
      <c r="C3" s="13" t="s">
        <v>205</v>
      </c>
      <c r="D3" s="13" t="s">
        <v>204</v>
      </c>
      <c r="E3" s="14" t="s">
        <v>205</v>
      </c>
      <c r="G3" s="15" t="s">
        <v>206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172</v>
      </c>
      <c r="H5" s="334" t="str">
        <f>Registro!N24</f>
        <v>0</v>
      </c>
      <c r="I5" s="320" t="s">
        <v>59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207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208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172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209</v>
      </c>
      <c r="C35" s="636"/>
      <c r="D35" s="636"/>
      <c r="E35" s="636"/>
      <c r="F35" s="636"/>
      <c r="G35" s="636"/>
    </row>
    <row r="36" spans="1:16131">
      <c r="A36" s="635" t="s">
        <v>210</v>
      </c>
      <c r="B36" s="19" t="s">
        <v>185</v>
      </c>
      <c r="C36" s="19" t="s">
        <v>202</v>
      </c>
      <c r="D36" s="19" t="s">
        <v>211</v>
      </c>
      <c r="E36" s="20" t="s">
        <v>212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212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-0.9</v>
      </c>
      <c r="B4" s="384">
        <v>-0.903</v>
      </c>
      <c r="C4" s="384">
        <v>-0.903</v>
      </c>
      <c r="D4" s="384">
        <v>-0.903</v>
      </c>
      <c r="E4" s="384">
        <v>-0.903</v>
      </c>
    </row>
    <row r="5" spans="1:5">
      <c r="A5" s="343">
        <v>-0.8</v>
      </c>
      <c r="B5" s="384">
        <v>-0.803</v>
      </c>
      <c r="C5" s="384">
        <v>-0.804</v>
      </c>
      <c r="D5" s="384">
        <v>-0.804</v>
      </c>
      <c r="E5" s="384">
        <v>-0.804</v>
      </c>
    </row>
    <row r="6" spans="1:5">
      <c r="A6" s="343">
        <v>-0.75</v>
      </c>
      <c r="B6" s="384">
        <v>-0.753</v>
      </c>
      <c r="C6" s="384">
        <v>-0.753</v>
      </c>
      <c r="D6" s="384">
        <v>-0.755</v>
      </c>
      <c r="E6" s="384">
        <v>-0.755</v>
      </c>
    </row>
    <row r="7" spans="1:5">
      <c r="A7" s="343">
        <v>-0.7</v>
      </c>
      <c r="B7" s="384">
        <v>-0.702</v>
      </c>
      <c r="C7" s="384">
        <v>-0.704</v>
      </c>
      <c r="D7" s="384">
        <v>-0.703</v>
      </c>
      <c r="E7" s="384">
        <v>-0.705</v>
      </c>
    </row>
    <row r="8" spans="1:5">
      <c r="A8" s="343">
        <v>-0.6</v>
      </c>
      <c r="B8" s="384">
        <v>-0.603</v>
      </c>
      <c r="C8" s="384">
        <v>-0.603</v>
      </c>
      <c r="D8" s="384">
        <v>-0.603</v>
      </c>
      <c r="E8" s="384">
        <v>-0.605</v>
      </c>
    </row>
    <row r="9" spans="1:5">
      <c r="A9" s="343">
        <v>-0.5</v>
      </c>
      <c r="B9" s="384">
        <v>-0.502</v>
      </c>
      <c r="C9" s="384">
        <v>-0.502</v>
      </c>
      <c r="D9" s="384">
        <v>-0.503</v>
      </c>
      <c r="E9" s="384">
        <v>-0.503</v>
      </c>
    </row>
    <row r="10" spans="1:5">
      <c r="A10" s="343">
        <v>-0.4</v>
      </c>
      <c r="B10" s="384">
        <v>-0.401</v>
      </c>
      <c r="C10" s="384">
        <v>-0.402</v>
      </c>
      <c r="D10" s="384">
        <v>-0.402</v>
      </c>
      <c r="E10" s="384">
        <v>-0.402</v>
      </c>
    </row>
    <row r="11" spans="1:5">
      <c r="A11" s="343">
        <v>-0.3</v>
      </c>
      <c r="B11" s="384">
        <v>-0.301</v>
      </c>
      <c r="C11" s="384">
        <v>-0.301</v>
      </c>
      <c r="D11" s="384">
        <v>-0.302</v>
      </c>
      <c r="E11" s="384">
        <v>-0.301</v>
      </c>
    </row>
    <row r="12" spans="1:5">
      <c r="A12" s="343">
        <v>-0.2</v>
      </c>
      <c r="B12" s="384">
        <v>-0.202</v>
      </c>
      <c r="C12" s="384">
        <v>-0.202</v>
      </c>
      <c r="D12" s="384">
        <v>-0.202</v>
      </c>
      <c r="E12" s="384">
        <v>-0.202</v>
      </c>
    </row>
    <row r="13" spans="1:5">
      <c r="A13" s="343">
        <v>-0.1</v>
      </c>
      <c r="B13" s="384">
        <v>-0.1</v>
      </c>
      <c r="C13" s="384">
        <v>-0.1</v>
      </c>
      <c r="D13" s="384">
        <v>-0.101</v>
      </c>
      <c r="E13" s="384">
        <v>-0.101</v>
      </c>
    </row>
    <row r="14" spans="1:5">
      <c r="A14" s="343">
        <v>-0.05</v>
      </c>
      <c r="B14" s="384">
        <v>-0.05</v>
      </c>
      <c r="C14" s="384">
        <v>-0.05</v>
      </c>
      <c r="D14" s="384">
        <v>-0.051</v>
      </c>
      <c r="E14" s="384">
        <v>-0.05</v>
      </c>
    </row>
    <row r="15" spans="1:5">
      <c r="A15" s="343">
        <v>0</v>
      </c>
      <c r="B15" s="343">
        <v>0</v>
      </c>
      <c r="C15" s="343">
        <v>0</v>
      </c>
      <c r="D15" s="343">
        <v>0</v>
      </c>
      <c r="E15" s="343">
        <v>0</v>
      </c>
    </row>
    <row r="16" spans="1:5">
      <c r="A16" s="343">
        <v>0.05</v>
      </c>
      <c r="B16" s="343">
        <v>0.05</v>
      </c>
      <c r="C16" s="343">
        <v>0.05</v>
      </c>
      <c r="D16" s="343">
        <v>0.051</v>
      </c>
      <c r="E16" s="343">
        <v>0.05</v>
      </c>
    </row>
    <row r="17" spans="1:5">
      <c r="A17" s="343">
        <v>1.5</v>
      </c>
      <c r="B17" s="343">
        <v>1.499</v>
      </c>
      <c r="C17" s="343">
        <v>1.498</v>
      </c>
      <c r="D17" s="343">
        <v>1.499</v>
      </c>
      <c r="E17" s="343">
        <v>1.499</v>
      </c>
    </row>
    <row r="18" spans="1:5">
      <c r="A18" s="343">
        <v>3</v>
      </c>
      <c r="B18" s="343">
        <v>2.998</v>
      </c>
      <c r="C18" s="343">
        <v>2.998</v>
      </c>
      <c r="D18" s="343">
        <v>3</v>
      </c>
      <c r="E18" s="343">
        <v>3.001</v>
      </c>
    </row>
    <row r="19" spans="1:5">
      <c r="A19" s="343">
        <v>4</v>
      </c>
      <c r="B19" s="343">
        <v>4</v>
      </c>
      <c r="C19" s="343">
        <v>4</v>
      </c>
      <c r="D19" s="343">
        <v>4.002</v>
      </c>
      <c r="E19" s="343">
        <v>4.002</v>
      </c>
    </row>
    <row r="20" spans="1:5">
      <c r="A20" s="343">
        <v>6</v>
      </c>
      <c r="B20" s="343">
        <v>6.001</v>
      </c>
      <c r="C20" s="343">
        <v>6.001</v>
      </c>
      <c r="D20" s="343">
        <v>6.003</v>
      </c>
      <c r="E20" s="343">
        <v>6.003</v>
      </c>
    </row>
    <row r="21" spans="1:5">
      <c r="A21" s="343">
        <v>7.5</v>
      </c>
      <c r="B21" s="343">
        <v>7.502</v>
      </c>
      <c r="C21" s="343">
        <v>7.501</v>
      </c>
      <c r="D21" s="343">
        <v>7.503</v>
      </c>
      <c r="E21" s="343">
        <v>7.503</v>
      </c>
    </row>
    <row r="22" spans="1:5">
      <c r="A22" s="343">
        <v>9</v>
      </c>
      <c r="B22" s="343">
        <v>9.003</v>
      </c>
      <c r="C22" s="343">
        <v>9.003</v>
      </c>
      <c r="D22" s="343">
        <v>9.005000000000001</v>
      </c>
      <c r="E22" s="343">
        <v>9.003</v>
      </c>
    </row>
    <row r="23" spans="1:5">
      <c r="A23" s="343">
        <v>11</v>
      </c>
      <c r="B23" s="343">
        <v>11.005</v>
      </c>
      <c r="C23" s="343">
        <v>11.002</v>
      </c>
      <c r="D23" s="343">
        <v>11.004</v>
      </c>
      <c r="E23" s="343">
        <v>11.003</v>
      </c>
    </row>
    <row r="24" spans="1:5">
      <c r="A24" s="343">
        <v>12</v>
      </c>
      <c r="B24" s="343">
        <v>12.004</v>
      </c>
      <c r="C24" s="343">
        <v>12.004</v>
      </c>
      <c r="D24" s="343">
        <v>12.002</v>
      </c>
      <c r="E24" s="343">
        <v>12.004</v>
      </c>
    </row>
    <row r="25" spans="1:5">
      <c r="A25" s="343">
        <v>14.5</v>
      </c>
      <c r="B25" s="343">
        <v>14.504</v>
      </c>
      <c r="C25" s="343">
        <v>14.504</v>
      </c>
      <c r="D25" s="343">
        <v>14.504</v>
      </c>
      <c r="E25" s="343">
        <v>14.505</v>
      </c>
    </row>
    <row r="26" spans="1:5">
      <c r="A26" s="343">
        <v>15</v>
      </c>
      <c r="B26" s="343">
        <v>15.003</v>
      </c>
      <c r="C26" s="343">
        <v>15.003</v>
      </c>
      <c r="D26" s="343">
        <v>15.005</v>
      </c>
      <c r="E26" s="343">
        <v>15.005</v>
      </c>
    </row>
    <row r="27" spans="1:5">
      <c r="A27" s="343">
        <v>18</v>
      </c>
      <c r="B27" s="343">
        <v>18.004</v>
      </c>
      <c r="C27" s="343">
        <v>18.004</v>
      </c>
      <c r="D27" s="343">
        <v>18.006</v>
      </c>
      <c r="E27" s="343">
        <v>18.003</v>
      </c>
    </row>
    <row r="28" spans="1:5">
      <c r="A28" s="343">
        <v>21</v>
      </c>
      <c r="B28" s="343">
        <v>21.005</v>
      </c>
      <c r="C28" s="343">
        <v>21.004</v>
      </c>
      <c r="D28" s="343">
        <v>21.005</v>
      </c>
      <c r="E28" s="343">
        <v>21.004</v>
      </c>
    </row>
    <row r="29" spans="1:5">
      <c r="A29" s="343">
        <v>22</v>
      </c>
      <c r="B29" s="343">
        <v>22.006</v>
      </c>
      <c r="C29" s="343">
        <v>22.005</v>
      </c>
      <c r="D29" s="343">
        <v>22.007</v>
      </c>
      <c r="E29" s="343">
        <v>22.006</v>
      </c>
    </row>
    <row r="30" spans="1:5">
      <c r="A30" s="343">
        <v>24</v>
      </c>
      <c r="B30" s="343">
        <v>24.005</v>
      </c>
      <c r="C30" s="343">
        <v>24.005</v>
      </c>
      <c r="D30" s="343">
        <v>24.007</v>
      </c>
      <c r="E30" s="343">
        <v>24.007</v>
      </c>
    </row>
    <row r="31" spans="1:5">
      <c r="A31" s="343">
        <v>26</v>
      </c>
      <c r="B31" s="343">
        <v>26.004</v>
      </c>
      <c r="C31" s="343">
        <v>26.004</v>
      </c>
      <c r="D31" s="343">
        <v>26.006</v>
      </c>
      <c r="E31" s="343">
        <v>26.005</v>
      </c>
    </row>
    <row r="32" spans="1:5">
      <c r="A32" s="343">
        <v>27</v>
      </c>
      <c r="B32" s="343">
        <v>27.003</v>
      </c>
      <c r="C32" s="343">
        <v>27.003</v>
      </c>
      <c r="D32" s="343">
        <v>27.004</v>
      </c>
      <c r="E32" s="343">
        <v>27.005</v>
      </c>
    </row>
    <row r="33" spans="1:5">
      <c r="A33" s="343">
        <v>30</v>
      </c>
      <c r="B33" s="343">
        <v>30.003</v>
      </c>
      <c r="C33" s="343">
        <v>30.004</v>
      </c>
      <c r="D33" s="343">
        <v>30.003</v>
      </c>
      <c r="E33" s="343">
        <v>30.004</v>
      </c>
    </row>
    <row r="36" spans="1:5">
      <c r="A36" s="343"/>
    </row>
    <row r="37" spans="1:5">
      <c r="A37" s="343" t="s">
        <v>229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0.02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2022-03-22T12:00:25-03:00</dcterms:modified>
  <dc:title/>
  <dc:description/>
  <dc:subject/>
  <cp:keywords/>
  <cp:category/>
</cp:coreProperties>
</file>